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915" windowHeight="12075" activeTab="2"/>
  </bookViews>
  <sheets>
    <sheet name="EET 100% útrata" sheetId="1" r:id="rId1"/>
    <sheet name="EET útrata a spoření" sheetId="5" r:id="rId2"/>
    <sheet name="EET paušál a BONUS" sheetId="6" r:id="rId3"/>
  </sheets>
  <calcPr calcId="125725"/>
</workbook>
</file>

<file path=xl/calcChain.xml><?xml version="1.0" encoding="utf-8"?>
<calcChain xmlns="http://schemas.openxmlformats.org/spreadsheetml/2006/main">
  <c r="C38" i="6"/>
  <c r="C37"/>
  <c r="C11"/>
  <c r="C12" s="1"/>
  <c r="C14" s="1"/>
  <c r="C27"/>
  <c r="C28" s="1"/>
  <c r="C30" s="1"/>
  <c r="C38" i="5"/>
  <c r="C37"/>
  <c r="C27"/>
  <c r="C28" s="1"/>
  <c r="C30" s="1"/>
  <c r="C11"/>
  <c r="C12" s="1"/>
  <c r="C14" s="1"/>
  <c r="C12" i="1"/>
  <c r="C14" s="1"/>
  <c r="C27"/>
  <c r="C28" s="1"/>
  <c r="C11"/>
  <c r="C30" l="1"/>
</calcChain>
</file>

<file path=xl/sharedStrings.xml><?xml version="1.0" encoding="utf-8"?>
<sst xmlns="http://schemas.openxmlformats.org/spreadsheetml/2006/main" count="78" uniqueCount="18">
  <si>
    <t>Daně a odvody celkem</t>
  </si>
  <si>
    <t>K útratě zbude</t>
  </si>
  <si>
    <t>Náklady paušálem</t>
  </si>
  <si>
    <t>Osobní výdaje</t>
  </si>
  <si>
    <t>Podnikání</t>
  </si>
  <si>
    <t>Průměrné DPH</t>
  </si>
  <si>
    <t>Stát získal</t>
  </si>
  <si>
    <t>Obrat skutečný</t>
  </si>
  <si>
    <t>Obrat zatajený</t>
  </si>
  <si>
    <t>https://www.penize.cz/kalkulacky/danova-kalkulacka-osvc</t>
  </si>
  <si>
    <t>(výpočet daně z příjmů za rok 2018)</t>
  </si>
  <si>
    <t>Zaplaceno na DPH</t>
  </si>
  <si>
    <r>
      <t xml:space="preserve">Zodpovědný EET </t>
    </r>
    <r>
      <rPr>
        <b/>
        <i/>
        <sz val="22"/>
        <color theme="4"/>
        <rFont val="Calibri"/>
        <family val="2"/>
        <charset val="238"/>
        <scheme val="minor"/>
      </rPr>
      <t xml:space="preserve">"hujer" </t>
    </r>
    <r>
      <rPr>
        <b/>
        <i/>
        <sz val="22"/>
        <color theme="1"/>
        <rFont val="Calibri"/>
        <family val="2"/>
        <charset val="238"/>
        <scheme val="minor"/>
      </rPr>
      <t>Karel Pečínka</t>
    </r>
  </si>
  <si>
    <r>
      <t xml:space="preserve">EET podvodníček </t>
    </r>
    <r>
      <rPr>
        <b/>
        <i/>
        <sz val="22"/>
        <color rgb="FFFF0000"/>
        <rFont val="Calibri"/>
        <family val="2"/>
        <charset val="238"/>
        <scheme val="minor"/>
      </rPr>
      <t xml:space="preserve">"malá domů" </t>
    </r>
    <r>
      <rPr>
        <b/>
        <i/>
        <sz val="22"/>
        <color theme="1"/>
        <rFont val="Calibri"/>
        <family val="2"/>
        <charset val="238"/>
        <scheme val="minor"/>
      </rPr>
      <t>Barnabáš Zlotřilý</t>
    </r>
  </si>
  <si>
    <t>Útrata (odečteno spoření)</t>
  </si>
  <si>
    <t>Rozdíl při spoření</t>
  </si>
  <si>
    <t>Bonus (skutečné náklady jsou nižší)</t>
  </si>
  <si>
    <t>Rozdíl</t>
  </si>
</sst>
</file>

<file path=xl/styles.xml><?xml version="1.0" encoding="utf-8"?>
<styleSheet xmlns="http://schemas.openxmlformats.org/spreadsheetml/2006/main">
  <numFmts count="1">
    <numFmt numFmtId="42" formatCode="_-* #,##0\ &quot;Kč&quot;_-;\-* #,##0\ &quot;Kč&quot;_-;_-* &quot;-&quot;\ &quot;Kč&quot;_-;_-@_-"/>
  </numFmts>
  <fonts count="1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22"/>
      <color theme="4"/>
      <name val="Calibri"/>
      <family val="2"/>
      <charset val="238"/>
      <scheme val="minor"/>
    </font>
    <font>
      <b/>
      <i/>
      <sz val="22"/>
      <color theme="4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  <font>
      <b/>
      <i/>
      <sz val="2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right"/>
    </xf>
    <xf numFmtId="42" fontId="0" fillId="0" borderId="0" xfId="0" applyNumberFormat="1" applyAlignment="1">
      <alignment horizontal="right"/>
    </xf>
    <xf numFmtId="0" fontId="0" fillId="0" borderId="3" xfId="0" applyBorder="1"/>
    <xf numFmtId="42" fontId="0" fillId="0" borderId="4" xfId="0" applyNumberFormat="1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2" fillId="3" borderId="1" xfId="0" applyFont="1" applyFill="1" applyBorder="1"/>
    <xf numFmtId="0" fontId="0" fillId="3" borderId="2" xfId="0" applyFill="1" applyBorder="1" applyAlignment="1">
      <alignment horizontal="right"/>
    </xf>
    <xf numFmtId="0" fontId="2" fillId="3" borderId="3" xfId="0" applyFont="1" applyFill="1" applyBorder="1"/>
    <xf numFmtId="42" fontId="0" fillId="3" borderId="4" xfId="0" applyNumberFormat="1" applyFill="1" applyBorder="1" applyAlignment="1">
      <alignment horizontal="right"/>
    </xf>
    <xf numFmtId="0" fontId="3" fillId="0" borderId="3" xfId="0" applyFont="1" applyBorder="1"/>
    <xf numFmtId="42" fontId="3" fillId="0" borderId="4" xfId="0" applyNumberFormat="1" applyFont="1" applyBorder="1" applyAlignment="1">
      <alignment horizontal="right"/>
    </xf>
    <xf numFmtId="0" fontId="1" fillId="2" borderId="5" xfId="0" applyFont="1" applyFill="1" applyBorder="1"/>
    <xf numFmtId="42" fontId="1" fillId="2" borderId="6" xfId="0" applyNumberFormat="1" applyFont="1" applyFill="1" applyBorder="1" applyAlignment="1">
      <alignment horizontal="right"/>
    </xf>
    <xf numFmtId="0" fontId="4" fillId="4" borderId="3" xfId="0" applyFont="1" applyFill="1" applyBorder="1"/>
    <xf numFmtId="42" fontId="4" fillId="4" borderId="4" xfId="0" applyNumberFormat="1" applyFont="1" applyFill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Border="1"/>
    <xf numFmtId="9" fontId="0" fillId="0" borderId="0" xfId="0" applyNumberFormat="1" applyAlignment="1">
      <alignment horizontal="left"/>
    </xf>
    <xf numFmtId="42" fontId="13" fillId="0" borderId="0" xfId="1" applyNumberFormat="1" applyAlignment="1" applyProtection="1">
      <alignment horizontal="left"/>
    </xf>
    <xf numFmtId="0" fontId="14" fillId="0" borderId="0" xfId="0" applyFont="1" applyFill="1" applyBorder="1"/>
    <xf numFmtId="0" fontId="2" fillId="0" borderId="0" xfId="0" applyFont="1"/>
    <xf numFmtId="0" fontId="0" fillId="5" borderId="0" xfId="0" applyFill="1" applyBorder="1"/>
    <xf numFmtId="42" fontId="0" fillId="5" borderId="0" xfId="0" applyNumberFormat="1" applyFill="1" applyAlignment="1">
      <alignment horizontal="left"/>
    </xf>
    <xf numFmtId="9" fontId="0" fillId="5" borderId="0" xfId="0" applyNumberFormat="1" applyFill="1" applyAlignment="1">
      <alignment horizontal="left"/>
    </xf>
    <xf numFmtId="9" fontId="0" fillId="5" borderId="0" xfId="0" applyNumberFormat="1" applyFill="1" applyAlignment="1">
      <alignment horizontal="right"/>
    </xf>
    <xf numFmtId="42" fontId="0" fillId="5" borderId="0" xfId="0" applyNumberFormat="1" applyFill="1" applyAlignment="1">
      <alignment horizontal="right"/>
    </xf>
    <xf numFmtId="0" fontId="0" fillId="5" borderId="0" xfId="0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1"/>
          <c:order val="1"/>
          <c:dLbls>
            <c:showVal val="1"/>
            <c:showLeaderLines val="1"/>
          </c:dLbls>
          <c:cat>
            <c:strRef>
              <c:f>('EET 100% útrata'!$B$5:$B$6,'EET 100% útrata'!$B$14)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100% útrata'!$C$5:$C$6,'EET 100% útrata'!$C$14)</c:f>
              <c:numCache>
                <c:formatCode>_-* #,##0\ "Kč"_-;\-* #,##0\ "Kč"_-;_-* "-"\ "Kč"_-;_-@_-</c:formatCode>
                <c:ptCount val="3"/>
                <c:pt idx="0">
                  <c:v>1000000</c:v>
                </c:pt>
                <c:pt idx="1">
                  <c:v>0</c:v>
                </c:pt>
                <c:pt idx="2">
                  <c:v>170859.2</c:v>
                </c:pt>
              </c:numCache>
            </c:numRef>
          </c:val>
        </c:ser>
        <c:ser>
          <c:idx val="0"/>
          <c:order val="0"/>
          <c:cat>
            <c:strRef>
              <c:f>('EET 100% útrata'!$B$5:$B$6,'EET 100% útrata'!$B$14)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100% útrata'!$C$5:$C$6,'EET 100% útrata'!$C$14)</c:f>
              <c:numCache>
                <c:formatCode>_-* #,##0\ "Kč"_-;\-* #,##0\ "Kč"_-;_-* "-"\ "Kč"_-;_-@_-</c:formatCode>
                <c:ptCount val="3"/>
                <c:pt idx="0">
                  <c:v>1000000</c:v>
                </c:pt>
                <c:pt idx="1">
                  <c:v>0</c:v>
                </c:pt>
                <c:pt idx="2">
                  <c:v>170859.2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('EET 100% útrata'!$B$21:$B$22,'EET 100% útrata'!$B$30)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100% útrata'!$C$21:$C$22,'EET 100% útrata'!$C$30)</c:f>
              <c:numCache>
                <c:formatCode>_-* #,##0\ "Kč"_-;\-* #,##0\ "Kč"_-;_-* "-"\ "Kč"_-;_-@_-</c:formatCode>
                <c:ptCount val="3"/>
                <c:pt idx="0">
                  <c:v>700000</c:v>
                </c:pt>
                <c:pt idx="1">
                  <c:v>300000</c:v>
                </c:pt>
                <c:pt idx="2">
                  <c:v>171908.96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1"/>
          <c:order val="1"/>
          <c:dLbls>
            <c:showVal val="1"/>
            <c:showLeaderLines val="1"/>
          </c:dLbls>
          <c:cat>
            <c:strRef>
              <c:f>('EET útrata a spoření'!$B$5:$B$6,'EET útrata a spoření'!$B$14)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útrata a spoření'!$C$5:$C$6,'EET útrata a spoření'!$C$14)</c:f>
              <c:numCache>
                <c:formatCode>_-* #,##0\ "Kč"_-;\-* #,##0\ "Kč"_-;_-* "-"\ "Kč"_-;_-@_-</c:formatCode>
                <c:ptCount val="3"/>
                <c:pt idx="0">
                  <c:v>1000000</c:v>
                </c:pt>
                <c:pt idx="1">
                  <c:v>0</c:v>
                </c:pt>
                <c:pt idx="2">
                  <c:v>165829.28</c:v>
                </c:pt>
              </c:numCache>
            </c:numRef>
          </c:val>
        </c:ser>
        <c:ser>
          <c:idx val="0"/>
          <c:order val="0"/>
          <c:cat>
            <c:strRef>
              <c:f>('EET útrata a spoření'!$B$5:$B$6,'EET útrata a spoření'!$B$14)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útrata a spoření'!$C$5:$C$6,'EET útrata a spoření'!$C$14)</c:f>
              <c:numCache>
                <c:formatCode>_-* #,##0\ "Kč"_-;\-* #,##0\ "Kč"_-;_-* "-"\ "Kč"_-;_-@_-</c:formatCode>
                <c:ptCount val="3"/>
                <c:pt idx="0">
                  <c:v>1000000</c:v>
                </c:pt>
                <c:pt idx="1">
                  <c:v>0</c:v>
                </c:pt>
                <c:pt idx="2">
                  <c:v>165829.28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('EET útrata a spoření'!$B$21:$B$22,'EET útrata a spoření'!$B$30)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útrata a spoření'!$C$21:$C$22,'EET útrata a spoření'!$C$30)</c:f>
              <c:numCache>
                <c:formatCode>_-* #,##0\ "Kč"_-;\-* #,##0\ "Kč"_-;_-* "-"\ "Kč"_-;_-@_-</c:formatCode>
                <c:ptCount val="3"/>
                <c:pt idx="0">
                  <c:v>700000</c:v>
                </c:pt>
                <c:pt idx="1">
                  <c:v>300000</c:v>
                </c:pt>
                <c:pt idx="2">
                  <c:v>162950.864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1"/>
          <c:order val="1"/>
          <c:dLbls>
            <c:showVal val="1"/>
            <c:showLeaderLines val="1"/>
          </c:dLbls>
          <c:cat>
            <c:strRef>
              <c:f>('EET paušál a BONUS'!$B$5:$B$6,'EET paušál a BONUS'!$B$14)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paušál a BONUS'!$C$5:$C$6,'EET paušál a BONUS'!$C$14)</c:f>
              <c:numCache>
                <c:formatCode>_-* #,##0\ "Kč"_-;\-* #,##0\ "Kč"_-;_-* "-"\ "Kč"_-;_-@_-</c:formatCode>
                <c:ptCount val="3"/>
                <c:pt idx="0">
                  <c:v>1000000</c:v>
                </c:pt>
                <c:pt idx="1">
                  <c:v>0</c:v>
                </c:pt>
                <c:pt idx="2">
                  <c:v>206859.2</c:v>
                </c:pt>
              </c:numCache>
            </c:numRef>
          </c:val>
        </c:ser>
        <c:ser>
          <c:idx val="0"/>
          <c:order val="0"/>
          <c:cat>
            <c:strRef>
              <c:f>('EET paušál a BONUS'!$B$5:$B$6,'EET paušál a BONUS'!$B$14)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paušál a BONUS'!$C$5:$C$6,'EET paušál a BONUS'!$C$14)</c:f>
              <c:numCache>
                <c:formatCode>_-* #,##0\ "Kč"_-;\-* #,##0\ "Kč"_-;_-* "-"\ "Kč"_-;_-@_-</c:formatCode>
                <c:ptCount val="3"/>
                <c:pt idx="0">
                  <c:v>1000000</c:v>
                </c:pt>
                <c:pt idx="1">
                  <c:v>0</c:v>
                </c:pt>
                <c:pt idx="2">
                  <c:v>206859.2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('EET paušál a BONUS'!$B$21:$B$22,'EET paušál a BONUS'!$B$30)</c:f>
              <c:strCache>
                <c:ptCount val="3"/>
                <c:pt idx="0">
                  <c:v>Obrat skutečný</c:v>
                </c:pt>
                <c:pt idx="1">
                  <c:v>Obrat zatajený</c:v>
                </c:pt>
                <c:pt idx="2">
                  <c:v>Stát získal</c:v>
                </c:pt>
              </c:strCache>
            </c:strRef>
          </c:cat>
          <c:val>
            <c:numRef>
              <c:f>('EET paušál a BONUS'!$C$21:$C$22,'EET paušál a BONUS'!$C$30)</c:f>
              <c:numCache>
                <c:formatCode>_-* #,##0\ "Kč"_-;\-* #,##0\ "Kč"_-;_-* "-"\ "Kč"_-;_-@_-</c:formatCode>
                <c:ptCount val="3"/>
                <c:pt idx="0">
                  <c:v>700000</c:v>
                </c:pt>
                <c:pt idx="1">
                  <c:v>300000</c:v>
                </c:pt>
                <c:pt idx="2">
                  <c:v>207908.96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171450</xdr:rowOff>
    </xdr:from>
    <xdr:to>
      <xdr:col>9</xdr:col>
      <xdr:colOff>419100</xdr:colOff>
      <xdr:row>14</xdr:row>
      <xdr:rowOff>114299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600074</xdr:colOff>
      <xdr:row>18</xdr:row>
      <xdr:rowOff>180975</xdr:rowOff>
    </xdr:from>
    <xdr:to>
      <xdr:col>9</xdr:col>
      <xdr:colOff>428625</xdr:colOff>
      <xdr:row>30</xdr:row>
      <xdr:rowOff>123825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171450</xdr:rowOff>
    </xdr:from>
    <xdr:to>
      <xdr:col>9</xdr:col>
      <xdr:colOff>419100</xdr:colOff>
      <xdr:row>14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600074</xdr:colOff>
      <xdr:row>18</xdr:row>
      <xdr:rowOff>180975</xdr:rowOff>
    </xdr:from>
    <xdr:to>
      <xdr:col>9</xdr:col>
      <xdr:colOff>428625</xdr:colOff>
      <xdr:row>30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</xdr:row>
      <xdr:rowOff>171450</xdr:rowOff>
    </xdr:from>
    <xdr:to>
      <xdr:col>9</xdr:col>
      <xdr:colOff>419100</xdr:colOff>
      <xdr:row>14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600074</xdr:colOff>
      <xdr:row>18</xdr:row>
      <xdr:rowOff>180975</xdr:rowOff>
    </xdr:from>
    <xdr:to>
      <xdr:col>9</xdr:col>
      <xdr:colOff>428625</xdr:colOff>
      <xdr:row>30</xdr:row>
      <xdr:rowOff>123825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nize.cz/kalkulacky/danova-kalkulacka-osv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enize.cz/kalkulacky/danova-kalkulacka-osv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enize.cz/kalkulacky/danova-kalkulacka-os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5"/>
  <sheetViews>
    <sheetView workbookViewId="0">
      <selection activeCell="B39" sqref="B39"/>
    </sheetView>
  </sheetViews>
  <sheetFormatPr defaultRowHeight="15"/>
  <cols>
    <col min="2" max="2" width="25.42578125" customWidth="1"/>
    <col min="3" max="3" width="15.42578125" style="1" bestFit="1" customWidth="1"/>
  </cols>
  <sheetData>
    <row r="2" spans="2:13" ht="28.5">
      <c r="B2" s="17" t="s">
        <v>12</v>
      </c>
      <c r="C2" s="19"/>
      <c r="D2" s="20"/>
      <c r="F2" s="20"/>
      <c r="G2" s="20"/>
      <c r="H2" s="24"/>
    </row>
    <row r="3" spans="2:13" ht="15.75" thickBot="1"/>
    <row r="4" spans="2:13">
      <c r="B4" s="7" t="s">
        <v>4</v>
      </c>
      <c r="C4" s="8"/>
    </row>
    <row r="5" spans="2:13">
      <c r="B5" s="3" t="s">
        <v>7</v>
      </c>
      <c r="C5" s="4">
        <v>1000000</v>
      </c>
    </row>
    <row r="6" spans="2:13">
      <c r="B6" s="11" t="s">
        <v>8</v>
      </c>
      <c r="C6" s="12">
        <v>0</v>
      </c>
    </row>
    <row r="7" spans="2:13">
      <c r="B7" s="3" t="s">
        <v>2</v>
      </c>
      <c r="C7" s="5">
        <v>0.6</v>
      </c>
    </row>
    <row r="8" spans="2:13">
      <c r="B8" s="3" t="s">
        <v>0</v>
      </c>
      <c r="C8" s="4">
        <v>120560</v>
      </c>
    </row>
    <row r="9" spans="2:13">
      <c r="B9" s="3"/>
      <c r="C9" s="6"/>
    </row>
    <row r="10" spans="2:13">
      <c r="B10" s="9" t="s">
        <v>3</v>
      </c>
      <c r="C10" s="10"/>
    </row>
    <row r="11" spans="2:13">
      <c r="B11" s="3" t="s">
        <v>1</v>
      </c>
      <c r="C11" s="4">
        <f>(C5-(C5*C7))-C8</f>
        <v>279440</v>
      </c>
    </row>
    <row r="12" spans="2:13">
      <c r="B12" s="3" t="s">
        <v>11</v>
      </c>
      <c r="C12" s="4">
        <f>C11*C33</f>
        <v>50299.199999999997</v>
      </c>
    </row>
    <row r="13" spans="2:13">
      <c r="B13" s="3"/>
      <c r="C13" s="4"/>
    </row>
    <row r="14" spans="2:13" ht="19.5" thickBot="1">
      <c r="B14" s="13" t="s">
        <v>6</v>
      </c>
      <c r="C14" s="14">
        <f>C8+C12</f>
        <v>170859.2</v>
      </c>
    </row>
    <row r="15" spans="2:13">
      <c r="C15" s="2"/>
      <c r="M15" s="29"/>
    </row>
    <row r="16" spans="2:13">
      <c r="C16" s="2"/>
    </row>
    <row r="17" spans="2:8">
      <c r="C17" s="2"/>
    </row>
    <row r="18" spans="2:8" ht="28.5">
      <c r="B18" s="18" t="s">
        <v>13</v>
      </c>
      <c r="C18" s="21"/>
      <c r="D18" s="22"/>
      <c r="F18" s="22"/>
      <c r="H18" s="23"/>
    </row>
    <row r="19" spans="2:8" ht="15.75" thickBot="1"/>
    <row r="20" spans="2:8">
      <c r="B20" s="7" t="s">
        <v>4</v>
      </c>
      <c r="C20" s="8"/>
    </row>
    <row r="21" spans="2:8">
      <c r="B21" s="3" t="s">
        <v>7</v>
      </c>
      <c r="C21" s="4">
        <v>700000</v>
      </c>
    </row>
    <row r="22" spans="2:8">
      <c r="B22" s="15" t="s">
        <v>8</v>
      </c>
      <c r="C22" s="16">
        <v>300000</v>
      </c>
    </row>
    <row r="23" spans="2:8">
      <c r="B23" s="3" t="s">
        <v>2</v>
      </c>
      <c r="C23" s="5">
        <v>0.6</v>
      </c>
    </row>
    <row r="24" spans="2:8">
      <c r="B24" s="3" t="s">
        <v>0</v>
      </c>
      <c r="C24" s="4">
        <v>82328</v>
      </c>
    </row>
    <row r="25" spans="2:8">
      <c r="B25" s="3"/>
      <c r="C25" s="6"/>
    </row>
    <row r="26" spans="2:8">
      <c r="B26" s="9" t="s">
        <v>3</v>
      </c>
      <c r="C26" s="10"/>
    </row>
    <row r="27" spans="2:8">
      <c r="B27" s="3" t="s">
        <v>1</v>
      </c>
      <c r="C27" s="4">
        <f>((C21-(C21*C23))-C24)+C22</f>
        <v>497672</v>
      </c>
    </row>
    <row r="28" spans="2:8">
      <c r="B28" s="3" t="s">
        <v>11</v>
      </c>
      <c r="C28" s="4">
        <f>C27*C33</f>
        <v>89580.959999999992</v>
      </c>
    </row>
    <row r="29" spans="2:8">
      <c r="B29" s="3"/>
      <c r="C29" s="4"/>
    </row>
    <row r="30" spans="2:8" ht="19.5" thickBot="1">
      <c r="B30" s="13" t="s">
        <v>6</v>
      </c>
      <c r="C30" s="14">
        <f>C24+C28</f>
        <v>171908.96</v>
      </c>
    </row>
    <row r="31" spans="2:8">
      <c r="C31" s="2"/>
    </row>
    <row r="32" spans="2:8">
      <c r="C32" s="2"/>
    </row>
    <row r="33" spans="2:3">
      <c r="B33" s="25" t="s">
        <v>5</v>
      </c>
      <c r="C33" s="26">
        <v>0.18</v>
      </c>
    </row>
    <row r="34" spans="2:3">
      <c r="B34" s="25" t="s">
        <v>0</v>
      </c>
      <c r="C34" s="27" t="s">
        <v>9</v>
      </c>
    </row>
    <row r="35" spans="2:3">
      <c r="B35" s="28" t="s">
        <v>10</v>
      </c>
      <c r="C35" s="2"/>
    </row>
    <row r="36" spans="2:3">
      <c r="C36" s="2"/>
    </row>
    <row r="37" spans="2:3">
      <c r="C37" s="2"/>
    </row>
    <row r="38" spans="2:3">
      <c r="C38" s="2"/>
    </row>
    <row r="39" spans="2:3">
      <c r="C39" s="2"/>
    </row>
    <row r="40" spans="2:3">
      <c r="C40" s="2"/>
    </row>
    <row r="41" spans="2:3">
      <c r="C41" s="2"/>
    </row>
    <row r="42" spans="2:3">
      <c r="C42" s="2"/>
    </row>
    <row r="43" spans="2:3">
      <c r="C43" s="2"/>
    </row>
    <row r="44" spans="2:3">
      <c r="C44" s="2"/>
    </row>
    <row r="45" spans="2:3">
      <c r="C45" s="2"/>
    </row>
  </sheetData>
  <hyperlinks>
    <hyperlink ref="C34" r:id="rId1"/>
  </hyperlinks>
  <pageMargins left="0.70866141732283472" right="0.70866141732283472" top="0.78740157480314965" bottom="0.78740157480314965" header="0.31496062992125984" footer="0.31496062992125984"/>
  <pageSetup paperSize="9" scale="80" orientation="landscape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5"/>
  <sheetViews>
    <sheetView topLeftCell="A4" workbookViewId="0">
      <selection activeCell="C38" sqref="B37:C38"/>
    </sheetView>
  </sheetViews>
  <sheetFormatPr defaultRowHeight="15"/>
  <cols>
    <col min="2" max="2" width="25.42578125" customWidth="1"/>
    <col min="3" max="3" width="15.42578125" style="1" bestFit="1" customWidth="1"/>
  </cols>
  <sheetData>
    <row r="2" spans="2:13" ht="28.5">
      <c r="B2" s="17" t="s">
        <v>12</v>
      </c>
      <c r="C2" s="19"/>
      <c r="D2" s="20"/>
      <c r="F2" s="20"/>
      <c r="G2" s="20"/>
      <c r="H2" s="24"/>
    </row>
    <row r="3" spans="2:13" ht="15.75" thickBot="1"/>
    <row r="4" spans="2:13">
      <c r="B4" s="7" t="s">
        <v>4</v>
      </c>
      <c r="C4" s="8"/>
    </row>
    <row r="5" spans="2:13">
      <c r="B5" s="3" t="s">
        <v>7</v>
      </c>
      <c r="C5" s="4">
        <v>1000000</v>
      </c>
    </row>
    <row r="6" spans="2:13">
      <c r="B6" s="11" t="s">
        <v>8</v>
      </c>
      <c r="C6" s="12">
        <v>0</v>
      </c>
    </row>
    <row r="7" spans="2:13">
      <c r="B7" s="3" t="s">
        <v>2</v>
      </c>
      <c r="C7" s="5">
        <v>0.6</v>
      </c>
    </row>
    <row r="8" spans="2:13">
      <c r="B8" s="3" t="s">
        <v>0</v>
      </c>
      <c r="C8" s="4">
        <v>120560</v>
      </c>
    </row>
    <row r="9" spans="2:13">
      <c r="B9" s="3"/>
      <c r="C9" s="6"/>
    </row>
    <row r="10" spans="2:13">
      <c r="B10" s="9" t="s">
        <v>3</v>
      </c>
      <c r="C10" s="10"/>
    </row>
    <row r="11" spans="2:13">
      <c r="B11" s="3" t="s">
        <v>1</v>
      </c>
      <c r="C11" s="4">
        <f>((C5-(C5*C7))-C8)*C36</f>
        <v>251496</v>
      </c>
    </row>
    <row r="12" spans="2:13">
      <c r="B12" s="3" t="s">
        <v>11</v>
      </c>
      <c r="C12" s="4">
        <f>C11*C33</f>
        <v>45269.279999999999</v>
      </c>
    </row>
    <row r="13" spans="2:13">
      <c r="B13" s="3"/>
      <c r="C13" s="4"/>
    </row>
    <row r="14" spans="2:13" ht="19.5" thickBot="1">
      <c r="B14" s="13" t="s">
        <v>6</v>
      </c>
      <c r="C14" s="14">
        <f>C8+C12</f>
        <v>165829.28</v>
      </c>
    </row>
    <row r="15" spans="2:13">
      <c r="C15" s="2"/>
      <c r="M15" s="29"/>
    </row>
    <row r="16" spans="2:13">
      <c r="C16" s="2"/>
    </row>
    <row r="17" spans="2:8">
      <c r="C17" s="2"/>
    </row>
    <row r="18" spans="2:8" ht="28.5">
      <c r="B18" s="18" t="s">
        <v>13</v>
      </c>
      <c r="C18" s="21"/>
      <c r="D18" s="22"/>
      <c r="F18" s="22"/>
      <c r="H18" s="23"/>
    </row>
    <row r="19" spans="2:8" ht="15.75" thickBot="1"/>
    <row r="20" spans="2:8">
      <c r="B20" s="7" t="s">
        <v>4</v>
      </c>
      <c r="C20" s="8"/>
    </row>
    <row r="21" spans="2:8">
      <c r="B21" s="3" t="s">
        <v>7</v>
      </c>
      <c r="C21" s="4">
        <v>700000</v>
      </c>
    </row>
    <row r="22" spans="2:8">
      <c r="B22" s="15" t="s">
        <v>8</v>
      </c>
      <c r="C22" s="16">
        <v>300000</v>
      </c>
    </row>
    <row r="23" spans="2:8">
      <c r="B23" s="3" t="s">
        <v>2</v>
      </c>
      <c r="C23" s="5">
        <v>0.6</v>
      </c>
    </row>
    <row r="24" spans="2:8">
      <c r="B24" s="3" t="s">
        <v>0</v>
      </c>
      <c r="C24" s="4">
        <v>82328</v>
      </c>
    </row>
    <row r="25" spans="2:8">
      <c r="B25" s="3"/>
      <c r="C25" s="6"/>
    </row>
    <row r="26" spans="2:8">
      <c r="B26" s="9" t="s">
        <v>3</v>
      </c>
      <c r="C26" s="10"/>
    </row>
    <row r="27" spans="2:8">
      <c r="B27" s="3" t="s">
        <v>1</v>
      </c>
      <c r="C27" s="4">
        <f>(((C21-(C21*C23))-C24)+C22)*C36</f>
        <v>447904.8</v>
      </c>
    </row>
    <row r="28" spans="2:8">
      <c r="B28" s="3" t="s">
        <v>11</v>
      </c>
      <c r="C28" s="4">
        <f>C27*C33</f>
        <v>80622.864000000001</v>
      </c>
    </row>
    <row r="29" spans="2:8">
      <c r="B29" s="3"/>
      <c r="C29" s="4"/>
    </row>
    <row r="30" spans="2:8" ht="19.5" thickBot="1">
      <c r="B30" s="13" t="s">
        <v>6</v>
      </c>
      <c r="C30" s="14">
        <f>C24+C28</f>
        <v>162950.864</v>
      </c>
    </row>
    <row r="31" spans="2:8">
      <c r="C31" s="2"/>
    </row>
    <row r="33" spans="2:3">
      <c r="B33" s="25" t="s">
        <v>5</v>
      </c>
      <c r="C33" s="26">
        <v>0.18</v>
      </c>
    </row>
    <row r="34" spans="2:3">
      <c r="B34" s="25" t="s">
        <v>0</v>
      </c>
      <c r="C34" s="27" t="s">
        <v>9</v>
      </c>
    </row>
    <row r="35" spans="2:3">
      <c r="B35" s="28" t="s">
        <v>10</v>
      </c>
      <c r="C35" s="2"/>
    </row>
    <row r="36" spans="2:3">
      <c r="B36" s="30" t="s">
        <v>14</v>
      </c>
      <c r="C36" s="32">
        <v>0.9</v>
      </c>
    </row>
    <row r="37" spans="2:3">
      <c r="B37" s="30" t="s">
        <v>15</v>
      </c>
      <c r="C37" s="32">
        <f>C30/C14</f>
        <v>0.98264229332720976</v>
      </c>
    </row>
    <row r="38" spans="2:3">
      <c r="B38" s="30" t="s">
        <v>15</v>
      </c>
      <c r="C38" s="31">
        <f>C30-C14</f>
        <v>-2878.4159999999974</v>
      </c>
    </row>
    <row r="39" spans="2:3">
      <c r="C39" s="2"/>
    </row>
    <row r="40" spans="2:3">
      <c r="C40" s="2"/>
    </row>
    <row r="41" spans="2:3">
      <c r="C41" s="2"/>
    </row>
    <row r="42" spans="2:3">
      <c r="C42" s="2"/>
    </row>
    <row r="43" spans="2:3">
      <c r="C43" s="2"/>
    </row>
    <row r="44" spans="2:3">
      <c r="C44" s="2"/>
    </row>
    <row r="45" spans="2:3">
      <c r="C45" s="2"/>
    </row>
  </sheetData>
  <hyperlinks>
    <hyperlink ref="C34" r:id="rId1"/>
  </hyperlinks>
  <pageMargins left="0.70866141732283472" right="0.70866141732283472" top="0.78740157480314965" bottom="0.78740157480314965" header="0.31496062992125984" footer="0.31496062992125984"/>
  <pageSetup paperSize="9" scale="80" orientation="landscape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45"/>
  <sheetViews>
    <sheetView tabSelected="1" workbookViewId="0">
      <selection activeCell="O19" sqref="O19"/>
    </sheetView>
  </sheetViews>
  <sheetFormatPr defaultRowHeight="15"/>
  <cols>
    <col min="2" max="2" width="25.42578125" customWidth="1"/>
    <col min="3" max="3" width="15.42578125" style="1" bestFit="1" customWidth="1"/>
  </cols>
  <sheetData>
    <row r="2" spans="2:13" ht="28.5">
      <c r="B2" s="17" t="s">
        <v>12</v>
      </c>
      <c r="C2" s="19"/>
      <c r="D2" s="20"/>
      <c r="F2" s="20"/>
      <c r="G2" s="20"/>
      <c r="H2" s="24"/>
    </row>
    <row r="3" spans="2:13" ht="15.75" thickBot="1"/>
    <row r="4" spans="2:13">
      <c r="B4" s="7" t="s">
        <v>4</v>
      </c>
      <c r="C4" s="8"/>
    </row>
    <row r="5" spans="2:13">
      <c r="B5" s="3" t="s">
        <v>7</v>
      </c>
      <c r="C5" s="4">
        <v>1000000</v>
      </c>
    </row>
    <row r="6" spans="2:13">
      <c r="B6" s="11" t="s">
        <v>8</v>
      </c>
      <c r="C6" s="12">
        <v>0</v>
      </c>
    </row>
    <row r="7" spans="2:13">
      <c r="B7" s="3" t="s">
        <v>2</v>
      </c>
      <c r="C7" s="5">
        <v>0.6</v>
      </c>
    </row>
    <row r="8" spans="2:13">
      <c r="B8" s="3" t="s">
        <v>0</v>
      </c>
      <c r="C8" s="4">
        <v>120560</v>
      </c>
    </row>
    <row r="9" spans="2:13">
      <c r="B9" s="3"/>
      <c r="C9" s="6"/>
    </row>
    <row r="10" spans="2:13">
      <c r="B10" s="9" t="s">
        <v>3</v>
      </c>
      <c r="C10" s="10"/>
    </row>
    <row r="11" spans="2:13">
      <c r="B11" s="3" t="s">
        <v>1</v>
      </c>
      <c r="C11" s="4">
        <f>(C5-(C5*C7))-C8+C36</f>
        <v>479440</v>
      </c>
    </row>
    <row r="12" spans="2:13">
      <c r="B12" s="3" t="s">
        <v>11</v>
      </c>
      <c r="C12" s="4">
        <f>C11*C33</f>
        <v>86299.199999999997</v>
      </c>
    </row>
    <row r="13" spans="2:13">
      <c r="B13" s="3"/>
      <c r="C13" s="4"/>
    </row>
    <row r="14" spans="2:13" ht="19.5" thickBot="1">
      <c r="B14" s="13" t="s">
        <v>6</v>
      </c>
      <c r="C14" s="14">
        <f>C8+C12</f>
        <v>206859.2</v>
      </c>
    </row>
    <row r="15" spans="2:13">
      <c r="C15" s="2"/>
      <c r="M15" s="29"/>
    </row>
    <row r="16" spans="2:13">
      <c r="C16" s="2"/>
    </row>
    <row r="17" spans="2:8">
      <c r="C17" s="2"/>
    </row>
    <row r="18" spans="2:8" ht="28.5">
      <c r="B18" s="18" t="s">
        <v>13</v>
      </c>
      <c r="C18" s="21"/>
      <c r="D18" s="22"/>
      <c r="F18" s="22"/>
      <c r="H18" s="23"/>
    </row>
    <row r="19" spans="2:8" ht="15.75" thickBot="1"/>
    <row r="20" spans="2:8">
      <c r="B20" s="7" t="s">
        <v>4</v>
      </c>
      <c r="C20" s="8"/>
    </row>
    <row r="21" spans="2:8">
      <c r="B21" s="3" t="s">
        <v>7</v>
      </c>
      <c r="C21" s="4">
        <v>700000</v>
      </c>
    </row>
    <row r="22" spans="2:8">
      <c r="B22" s="15" t="s">
        <v>8</v>
      </c>
      <c r="C22" s="16">
        <v>300000</v>
      </c>
    </row>
    <row r="23" spans="2:8">
      <c r="B23" s="3" t="s">
        <v>2</v>
      </c>
      <c r="C23" s="5">
        <v>0.6</v>
      </c>
    </row>
    <row r="24" spans="2:8">
      <c r="B24" s="3" t="s">
        <v>0</v>
      </c>
      <c r="C24" s="4">
        <v>82328</v>
      </c>
    </row>
    <row r="25" spans="2:8">
      <c r="B25" s="3"/>
      <c r="C25" s="6"/>
    </row>
    <row r="26" spans="2:8">
      <c r="B26" s="9" t="s">
        <v>3</v>
      </c>
      <c r="C26" s="10"/>
    </row>
    <row r="27" spans="2:8">
      <c r="B27" s="3" t="s">
        <v>1</v>
      </c>
      <c r="C27" s="4">
        <f>((C21-(C21*C23))-C24)+C22+C36</f>
        <v>697672</v>
      </c>
    </row>
    <row r="28" spans="2:8">
      <c r="B28" s="3" t="s">
        <v>11</v>
      </c>
      <c r="C28" s="4">
        <f>C27*C33</f>
        <v>125580.95999999999</v>
      </c>
    </row>
    <row r="29" spans="2:8">
      <c r="B29" s="3"/>
      <c r="C29" s="4"/>
    </row>
    <row r="30" spans="2:8" ht="19.5" thickBot="1">
      <c r="B30" s="13" t="s">
        <v>6</v>
      </c>
      <c r="C30" s="14">
        <f>C24+C28</f>
        <v>207908.96</v>
      </c>
    </row>
    <row r="31" spans="2:8">
      <c r="C31" s="2"/>
    </row>
    <row r="32" spans="2:8">
      <c r="C32" s="2"/>
    </row>
    <row r="33" spans="2:3">
      <c r="B33" s="25" t="s">
        <v>5</v>
      </c>
      <c r="C33" s="26">
        <v>0.18</v>
      </c>
    </row>
    <row r="34" spans="2:3">
      <c r="B34" s="25" t="s">
        <v>0</v>
      </c>
      <c r="C34" s="27" t="s">
        <v>9</v>
      </c>
    </row>
    <row r="35" spans="2:3">
      <c r="B35" s="28" t="s">
        <v>10</v>
      </c>
      <c r="C35" s="2"/>
    </row>
    <row r="36" spans="2:3">
      <c r="B36" s="30" t="s">
        <v>16</v>
      </c>
      <c r="C36" s="31">
        <v>200000</v>
      </c>
    </row>
    <row r="37" spans="2:3">
      <c r="B37" s="35" t="s">
        <v>17</v>
      </c>
      <c r="C37" s="33">
        <f>C30/C14</f>
        <v>1.0050747561626459</v>
      </c>
    </row>
    <row r="38" spans="2:3">
      <c r="B38" s="35" t="s">
        <v>17</v>
      </c>
      <c r="C38" s="34">
        <f>C30-C14</f>
        <v>1049.7599999999802</v>
      </c>
    </row>
    <row r="39" spans="2:3">
      <c r="C39" s="2"/>
    </row>
    <row r="40" spans="2:3">
      <c r="C40" s="2"/>
    </row>
    <row r="41" spans="2:3">
      <c r="C41" s="2"/>
    </row>
    <row r="42" spans="2:3">
      <c r="C42" s="2"/>
    </row>
    <row r="43" spans="2:3">
      <c r="C43" s="2"/>
    </row>
    <row r="44" spans="2:3">
      <c r="C44" s="2"/>
    </row>
    <row r="45" spans="2:3">
      <c r="C45" s="2"/>
    </row>
  </sheetData>
  <hyperlinks>
    <hyperlink ref="C34" r:id="rId1"/>
  </hyperlinks>
  <pageMargins left="0.70866141732283472" right="0.70866141732283472" top="0.78740157480314965" bottom="0.78740157480314965" header="0.31496062992125984" footer="0.31496062992125984"/>
  <pageSetup paperSize="9" scale="80" orientation="landscape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EET 100% útrata</vt:lpstr>
      <vt:lpstr>EET útrata a spoření</vt:lpstr>
      <vt:lpstr>EET paušál a BONUS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2019-09-26T06:31:34Z</cp:lastPrinted>
  <dcterms:created xsi:type="dcterms:W3CDTF">2019-09-26T01:04:07Z</dcterms:created>
  <dcterms:modified xsi:type="dcterms:W3CDTF">2019-10-03T03:24:33Z</dcterms:modified>
</cp:coreProperties>
</file>